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0" yWindow="-120" windowWidth="24240" windowHeight="13740"/>
  </bookViews>
  <sheets>
    <sheet name="Sheet1" sheetId="1" r:id="rId1"/>
    <sheet name="Sheet2" sheetId="2" r:id="rId2"/>
    <sheet name="Sheet3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8" i="1"/>
  <c r="I18" s="1"/>
  <c r="L10"/>
  <c r="L8"/>
  <c r="L2"/>
  <c r="L17"/>
  <c r="H17"/>
  <c r="K17" s="1"/>
  <c r="H19"/>
  <c r="I19" s="1"/>
  <c r="H13"/>
  <c r="I13"/>
  <c r="I8"/>
  <c r="H8"/>
  <c r="L15"/>
  <c r="K15"/>
  <c r="K24"/>
  <c r="K2"/>
  <c r="G21"/>
  <c r="K4"/>
  <c r="K6"/>
  <c r="K3"/>
  <c r="K5"/>
  <c r="L18" l="1"/>
  <c r="K18"/>
  <c r="L19"/>
  <c r="L21" s="1"/>
  <c r="I21"/>
  <c r="H21"/>
  <c r="K19"/>
  <c r="K21" s="1"/>
  <c r="L13"/>
  <c r="K8"/>
  <c r="K10"/>
  <c r="K13"/>
  <c r="L24" l="1"/>
  <c r="L25" s="1"/>
</calcChain>
</file>

<file path=xl/sharedStrings.xml><?xml version="1.0" encoding="utf-8"?>
<sst xmlns="http://schemas.openxmlformats.org/spreadsheetml/2006/main" count="74" uniqueCount="54">
  <si>
    <t>DDX9707S</t>
  </si>
  <si>
    <t>99-7816B</t>
  </si>
  <si>
    <t>AXBUCHM6V</t>
  </si>
  <si>
    <t>AXSWC</t>
  </si>
  <si>
    <t>RP4-MZ11</t>
  </si>
  <si>
    <t>ADS-MRR</t>
  </si>
  <si>
    <t>MZTO-01</t>
  </si>
  <si>
    <t>n/a</t>
  </si>
  <si>
    <t>Kenwood</t>
  </si>
  <si>
    <t>Metra</t>
  </si>
  <si>
    <t>Axxess</t>
  </si>
  <si>
    <t>Pac-Audio</t>
  </si>
  <si>
    <t>iDatalink</t>
  </si>
  <si>
    <t>home made</t>
  </si>
  <si>
    <t>MFG</t>
  </si>
  <si>
    <t>PART #</t>
  </si>
  <si>
    <t>ITEM</t>
  </si>
  <si>
    <t>NET</t>
  </si>
  <si>
    <t>GST</t>
  </si>
  <si>
    <t>PST</t>
  </si>
  <si>
    <t>TOTAL</t>
  </si>
  <si>
    <t>DLC</t>
  </si>
  <si>
    <t>Staub</t>
  </si>
  <si>
    <t>Extreme Dreams</t>
  </si>
  <si>
    <t>Crutchfield.ca</t>
  </si>
  <si>
    <t>EHF</t>
  </si>
  <si>
    <t xml:space="preserve">  headunit</t>
  </si>
  <si>
    <t xml:space="preserve">  dash mount kit</t>
  </si>
  <si>
    <t xml:space="preserve">  bose adapter</t>
  </si>
  <si>
    <t xml:space="preserve">  steering wheel control</t>
  </si>
  <si>
    <t xml:space="preserve">  b/u camera adapter</t>
  </si>
  <si>
    <t xml:space="preserve">  steering wheel control interface</t>
  </si>
  <si>
    <t xml:space="preserve">  install supplied stereo components</t>
  </si>
  <si>
    <t xml:space="preserve">  dvd "safety" bypass</t>
  </si>
  <si>
    <t xml:space="preserve">  radiopro4 interface</t>
  </si>
  <si>
    <t xml:space="preserve">  finish stereo install</t>
  </si>
  <si>
    <t>PURCHASE DATE</t>
  </si>
  <si>
    <t>STORE</t>
  </si>
  <si>
    <t>SUB TOTAL</t>
  </si>
  <si>
    <t>?</t>
  </si>
  <si>
    <t>HAVE</t>
  </si>
  <si>
    <t>ORDERED</t>
  </si>
  <si>
    <t>USE</t>
  </si>
  <si>
    <t>-</t>
  </si>
  <si>
    <t>return</t>
  </si>
  <si>
    <t>w/o maestro</t>
  </si>
  <si>
    <t>USB/3.5mm outlet</t>
  </si>
  <si>
    <t>AXUSB35SKT</t>
  </si>
  <si>
    <t>enclosure (to mount USB outlet)</t>
  </si>
  <si>
    <t>Hammond</t>
  </si>
  <si>
    <t>1593QBK</t>
  </si>
  <si>
    <t>RP Electronics</t>
  </si>
  <si>
    <t>bonding agent</t>
  </si>
  <si>
    <t>Canadian Tiire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</si>
</sst>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_-[$$-1009]* #,##0.00_-;\-[$$-1009]* #,##0.00_-;_-[$$-1009]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5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 style="thin">
        <color auto="1"/>
      </right>
      <top style="thick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/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1" applyNumberFormat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5" xfId="0" applyBorder="1" applyAlignment="1">
      <alignment horizontal="center"/>
    </xf>
    <xf numFmtId="164" fontId="0" fillId="0" borderId="5" xfId="1" applyNumberFormat="1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4" xfId="0" applyBorder="1" applyAlignment="1">
      <alignment horizontal="center"/>
    </xf>
    <xf numFmtId="164" fontId="0" fillId="0" borderId="4" xfId="1" applyNumberFormat="1" applyFont="1" applyBorder="1" applyAlignment="1">
      <alignment horizontal="center"/>
    </xf>
    <xf numFmtId="164" fontId="0" fillId="0" borderId="2" xfId="1" applyNumberFormat="1" applyFont="1" applyBorder="1" applyAlignment="1">
      <alignment horizontal="center"/>
    </xf>
    <xf numFmtId="164" fontId="0" fillId="0" borderId="12" xfId="1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0" borderId="3" xfId="1" applyNumberFormat="1" applyFont="1" applyBorder="1" applyAlignment="1">
      <alignment horizontal="center"/>
    </xf>
    <xf numFmtId="164" fontId="0" fillId="0" borderId="19" xfId="1" applyNumberFormat="1" applyFont="1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64" fontId="0" fillId="0" borderId="24" xfId="1" applyNumberFormat="1" applyFont="1" applyBorder="1" applyAlignment="1">
      <alignment horizontal="center"/>
    </xf>
    <xf numFmtId="164" fontId="0" fillId="0" borderId="23" xfId="1" applyNumberFormat="1" applyFont="1" applyBorder="1" applyAlignment="1">
      <alignment horizontal="center"/>
    </xf>
    <xf numFmtId="0" fontId="0" fillId="0" borderId="31" xfId="0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32" xfId="0" applyBorder="1" applyAlignment="1">
      <alignment horizontal="center"/>
    </xf>
    <xf numFmtId="164" fontId="0" fillId="0" borderId="33" xfId="1" applyNumberFormat="1" applyFont="1" applyBorder="1" applyAlignment="1">
      <alignment horizontal="center"/>
    </xf>
    <xf numFmtId="164" fontId="0" fillId="0" borderId="25" xfId="1" applyNumberFormat="1" applyFont="1" applyBorder="1" applyAlignment="1">
      <alignment horizontal="center"/>
    </xf>
    <xf numFmtId="164" fontId="0" fillId="0" borderId="32" xfId="1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164" fontId="2" fillId="3" borderId="18" xfId="1" applyNumberFormat="1" applyFont="1" applyFill="1" applyBorder="1" applyAlignment="1">
      <alignment horizontal="center" vertical="center" wrapText="1"/>
    </xf>
    <xf numFmtId="164" fontId="2" fillId="3" borderId="10" xfId="1" applyNumberFormat="1" applyFont="1" applyFill="1" applyBorder="1" applyAlignment="1">
      <alignment horizontal="center" vertical="center" wrapText="1"/>
    </xf>
    <xf numFmtId="164" fontId="2" fillId="3" borderId="16" xfId="1" applyNumberFormat="1" applyFont="1" applyFill="1" applyBorder="1" applyAlignment="1">
      <alignment horizontal="center" vertical="center" wrapText="1"/>
    </xf>
    <xf numFmtId="164" fontId="2" fillId="3" borderId="17" xfId="1" applyNumberFormat="1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14" fontId="0" fillId="0" borderId="25" xfId="0" applyNumberFormat="1" applyBorder="1" applyAlignment="1">
      <alignment horizontal="center"/>
    </xf>
    <xf numFmtId="0" fontId="0" fillId="0" borderId="31" xfId="0" applyBorder="1" applyAlignment="1">
      <alignment horizontal="center" vertical="center"/>
    </xf>
    <xf numFmtId="164" fontId="0" fillId="0" borderId="33" xfId="1" applyNumberFormat="1" applyFont="1" applyBorder="1" applyAlignment="1">
      <alignment vertical="center"/>
    </xf>
    <xf numFmtId="0" fontId="0" fillId="3" borderId="36" xfId="0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2" xfId="0" applyBorder="1" applyAlignment="1">
      <alignment horizontal="center"/>
    </xf>
    <xf numFmtId="164" fontId="0" fillId="0" borderId="34" xfId="1" applyNumberFormat="1" applyFont="1" applyBorder="1" applyAlignment="1">
      <alignment vertical="center"/>
    </xf>
    <xf numFmtId="164" fontId="0" fillId="0" borderId="32" xfId="1" applyNumberFormat="1" applyFont="1" applyBorder="1" applyAlignment="1">
      <alignment vertical="center"/>
    </xf>
    <xf numFmtId="164" fontId="0" fillId="0" borderId="26" xfId="1" applyNumberFormat="1" applyFont="1" applyBorder="1" applyAlignment="1">
      <alignment vertical="center"/>
    </xf>
    <xf numFmtId="164" fontId="0" fillId="0" borderId="25" xfId="1" applyNumberFormat="1" applyFont="1" applyBorder="1" applyAlignment="1">
      <alignment vertical="center"/>
    </xf>
    <xf numFmtId="164" fontId="0" fillId="0" borderId="43" xfId="1" applyNumberFormat="1" applyFont="1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164" fontId="1" fillId="6" borderId="44" xfId="1" applyNumberFormat="1" applyFont="1" applyFill="1" applyBorder="1" applyAlignment="1">
      <alignment horizontal="center" vertical="center"/>
    </xf>
    <xf numFmtId="164" fontId="1" fillId="6" borderId="45" xfId="1" applyNumberFormat="1" applyFont="1" applyFill="1" applyBorder="1" applyAlignment="1">
      <alignment horizontal="center" vertical="center"/>
    </xf>
    <xf numFmtId="164" fontId="1" fillId="6" borderId="46" xfId="1" applyNumberFormat="1" applyFont="1" applyFill="1" applyBorder="1" applyAlignment="1">
      <alignment horizontal="center" vertical="center"/>
    </xf>
    <xf numFmtId="164" fontId="0" fillId="7" borderId="2" xfId="1" applyNumberFormat="1" applyFont="1" applyFill="1" applyBorder="1" applyAlignment="1">
      <alignment horizontal="center"/>
    </xf>
    <xf numFmtId="0" fontId="0" fillId="7" borderId="6" xfId="0" applyFill="1" applyBorder="1" applyAlignment="1">
      <alignment horizontal="left"/>
    </xf>
    <xf numFmtId="0" fontId="0" fillId="7" borderId="1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164" fontId="0" fillId="7" borderId="3" xfId="1" applyNumberFormat="1" applyFont="1" applyFill="1" applyBorder="1" applyAlignment="1">
      <alignment horizontal="center"/>
    </xf>
    <xf numFmtId="164" fontId="0" fillId="7" borderId="32" xfId="1" applyNumberFormat="1" applyFont="1" applyFill="1" applyBorder="1" applyAlignment="1">
      <alignment vertical="center"/>
    </xf>
    <xf numFmtId="164" fontId="0" fillId="7" borderId="25" xfId="1" applyNumberFormat="1" applyFont="1" applyFill="1" applyBorder="1" applyAlignment="1">
      <alignment vertical="center"/>
    </xf>
    <xf numFmtId="0" fontId="2" fillId="7" borderId="8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37" xfId="0" applyFont="1" applyFill="1" applyBorder="1" applyAlignment="1">
      <alignment horizontal="center" vertical="center" wrapText="1"/>
    </xf>
    <xf numFmtId="164" fontId="0" fillId="8" borderId="26" xfId="1" applyNumberFormat="1" applyFont="1" applyFill="1" applyBorder="1" applyAlignment="1">
      <alignment vertical="center"/>
    </xf>
    <xf numFmtId="164" fontId="0" fillId="8" borderId="25" xfId="1" applyNumberFormat="1" applyFont="1" applyFill="1" applyBorder="1" applyAlignment="1">
      <alignment vertical="center"/>
    </xf>
    <xf numFmtId="164" fontId="0" fillId="8" borderId="43" xfId="1" applyNumberFormat="1" applyFont="1" applyFill="1" applyBorder="1" applyAlignment="1">
      <alignment vertical="center"/>
    </xf>
    <xf numFmtId="44" fontId="0" fillId="0" borderId="0" xfId="0" applyNumberFormat="1" applyAlignment="1">
      <alignment horizontal="center"/>
    </xf>
    <xf numFmtId="164" fontId="0" fillId="7" borderId="47" xfId="1" applyNumberFormat="1" applyFont="1" applyFill="1" applyBorder="1" applyAlignment="1">
      <alignment horizontal="center" vertical="center"/>
    </xf>
    <xf numFmtId="164" fontId="0" fillId="7" borderId="48" xfId="1" applyNumberFormat="1" applyFont="1" applyFill="1" applyBorder="1" applyAlignment="1">
      <alignment horizontal="center" vertical="center"/>
    </xf>
    <xf numFmtId="44" fontId="2" fillId="5" borderId="13" xfId="1" applyFont="1" applyFill="1" applyBorder="1" applyAlignment="1">
      <alignment horizontal="center" vertical="center"/>
    </xf>
    <xf numFmtId="164" fontId="2" fillId="6" borderId="14" xfId="1" applyNumberFormat="1" applyFont="1" applyFill="1" applyBorder="1" applyAlignment="1">
      <alignment horizontal="center"/>
    </xf>
    <xf numFmtId="164" fontId="3" fillId="5" borderId="49" xfId="0" applyNumberFormat="1" applyFont="1" applyFill="1" applyBorder="1" applyAlignment="1">
      <alignment horizontal="center" vertical="center"/>
    </xf>
    <xf numFmtId="44" fontId="2" fillId="9" borderId="52" xfId="1" applyFont="1" applyFill="1" applyBorder="1" applyAlignment="1">
      <alignment horizontal="center" vertical="center"/>
    </xf>
    <xf numFmtId="14" fontId="0" fillId="0" borderId="22" xfId="0" applyNumberFormat="1" applyBorder="1" applyAlignment="1">
      <alignment horizontal="center"/>
    </xf>
    <xf numFmtId="164" fontId="0" fillId="0" borderId="22" xfId="1" applyNumberFormat="1" applyFont="1" applyBorder="1" applyAlignment="1">
      <alignment horizontal="center"/>
    </xf>
    <xf numFmtId="164" fontId="2" fillId="6" borderId="53" xfId="1" applyNumberFormat="1" applyFont="1" applyFill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164" fontId="2" fillId="9" borderId="50" xfId="1" applyNumberFormat="1" applyFont="1" applyFill="1" applyBorder="1" applyAlignment="1">
      <alignment horizontal="center" vertical="center"/>
    </xf>
    <xf numFmtId="164" fontId="2" fillId="9" borderId="51" xfId="1" applyNumberFormat="1" applyFont="1" applyFill="1" applyBorder="1" applyAlignment="1">
      <alignment horizontal="center" vertical="center"/>
    </xf>
    <xf numFmtId="0" fontId="0" fillId="2" borderId="28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44" fontId="2" fillId="6" borderId="27" xfId="1" applyFont="1" applyFill="1" applyBorder="1" applyAlignment="1">
      <alignment horizontal="center" vertical="center"/>
    </xf>
    <xf numFmtId="44" fontId="2" fillId="6" borderId="14" xfId="1" applyFont="1" applyFill="1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4" fontId="0" fillId="0" borderId="22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2" fillId="6" borderId="14" xfId="1" applyNumberFormat="1" applyFont="1" applyFill="1" applyBorder="1" applyAlignment="1">
      <alignment horizontal="center" vertical="center"/>
    </xf>
    <xf numFmtId="164" fontId="0" fillId="0" borderId="35" xfId="1" applyNumberFormat="1" applyFont="1" applyBorder="1" applyAlignment="1">
      <alignment horizontal="center" vertical="center"/>
    </xf>
    <xf numFmtId="164" fontId="0" fillId="0" borderId="25" xfId="1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64" fontId="2" fillId="6" borderId="55" xfId="1" applyNumberFormat="1" applyFont="1" applyFill="1" applyBorder="1" applyAlignment="1">
      <alignment horizontal="center"/>
    </xf>
    <xf numFmtId="0" fontId="0" fillId="0" borderId="6" xfId="0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219075</xdr:colOff>
      <xdr:row>1</xdr:row>
      <xdr:rowOff>0</xdr:rowOff>
    </xdr:from>
    <xdr:to>
      <xdr:col>14</xdr:col>
      <xdr:colOff>394507</xdr:colOff>
      <xdr:row>1</xdr:row>
      <xdr:rowOff>181523</xdr:rowOff>
    </xdr:to>
    <xdr:pic>
      <xdr:nvPicPr>
        <xdr:cNvPr id="3" name="Picture 1" descr="F:\Web Page\Mazda CX-9\Projects\Stereo\Check_Mark_001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20575" y="400050"/>
          <a:ext cx="175432" cy="181523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219075</xdr:colOff>
      <xdr:row>2</xdr:row>
      <xdr:rowOff>0</xdr:rowOff>
    </xdr:from>
    <xdr:to>
      <xdr:col>14</xdr:col>
      <xdr:colOff>394507</xdr:colOff>
      <xdr:row>2</xdr:row>
      <xdr:rowOff>181523</xdr:rowOff>
    </xdr:to>
    <xdr:pic>
      <xdr:nvPicPr>
        <xdr:cNvPr id="4" name="Picture 1" descr="F:\Web Page\Mazda CX-9\Projects\Stereo\Check_Mark_001.pn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20575" y="400050"/>
          <a:ext cx="175432" cy="181523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219075</xdr:colOff>
      <xdr:row>5</xdr:row>
      <xdr:rowOff>0</xdr:rowOff>
    </xdr:from>
    <xdr:to>
      <xdr:col>14</xdr:col>
      <xdr:colOff>394507</xdr:colOff>
      <xdr:row>5</xdr:row>
      <xdr:rowOff>181523</xdr:rowOff>
    </xdr:to>
    <xdr:pic>
      <xdr:nvPicPr>
        <xdr:cNvPr id="7" name="Picture 1" descr="F:\Web Page\Mazda CX-9\Projects\Stereo\Check_Mark_001.png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20575" y="400050"/>
          <a:ext cx="175432" cy="181523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219075</xdr:colOff>
      <xdr:row>7</xdr:row>
      <xdr:rowOff>0</xdr:rowOff>
    </xdr:from>
    <xdr:to>
      <xdr:col>14</xdr:col>
      <xdr:colOff>394507</xdr:colOff>
      <xdr:row>7</xdr:row>
      <xdr:rowOff>181523</xdr:rowOff>
    </xdr:to>
    <xdr:pic>
      <xdr:nvPicPr>
        <xdr:cNvPr id="8" name="Picture 1" descr="F:\Web Page\Mazda CX-9\Projects\Stereo\Check_Mark_001.png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20575" y="400050"/>
          <a:ext cx="175432" cy="181523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219075</xdr:colOff>
      <xdr:row>9</xdr:row>
      <xdr:rowOff>0</xdr:rowOff>
    </xdr:from>
    <xdr:to>
      <xdr:col>14</xdr:col>
      <xdr:colOff>394507</xdr:colOff>
      <xdr:row>9</xdr:row>
      <xdr:rowOff>181523</xdr:rowOff>
    </xdr:to>
    <xdr:pic>
      <xdr:nvPicPr>
        <xdr:cNvPr id="9" name="Picture 1" descr="F:\Web Page\Mazda CX-9\Projects\Stereo\Check_Mark_001.png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20575" y="400050"/>
          <a:ext cx="175432" cy="181523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219075</xdr:colOff>
      <xdr:row>10</xdr:row>
      <xdr:rowOff>0</xdr:rowOff>
    </xdr:from>
    <xdr:to>
      <xdr:col>14</xdr:col>
      <xdr:colOff>394507</xdr:colOff>
      <xdr:row>10</xdr:row>
      <xdr:rowOff>181523</xdr:rowOff>
    </xdr:to>
    <xdr:pic>
      <xdr:nvPicPr>
        <xdr:cNvPr id="10" name="Picture 1" descr="F:\Web Page\Mazda CX-9\Projects\Stereo\Check_Mark_001.png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20575" y="400050"/>
          <a:ext cx="175432" cy="181523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219075</xdr:colOff>
      <xdr:row>1</xdr:row>
      <xdr:rowOff>9525</xdr:rowOff>
    </xdr:from>
    <xdr:to>
      <xdr:col>12</xdr:col>
      <xdr:colOff>394507</xdr:colOff>
      <xdr:row>2</xdr:row>
      <xdr:rowOff>548</xdr:rowOff>
    </xdr:to>
    <xdr:pic>
      <xdr:nvPicPr>
        <xdr:cNvPr id="22" name="Picture 1" descr="F:\Web Page\Mazda CX-9\Projects\Stereo\Check_Mark_001.png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839575" y="409575"/>
          <a:ext cx="175432" cy="181523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219075</xdr:colOff>
      <xdr:row>2</xdr:row>
      <xdr:rowOff>9525</xdr:rowOff>
    </xdr:from>
    <xdr:to>
      <xdr:col>12</xdr:col>
      <xdr:colOff>394507</xdr:colOff>
      <xdr:row>3</xdr:row>
      <xdr:rowOff>548</xdr:rowOff>
    </xdr:to>
    <xdr:pic>
      <xdr:nvPicPr>
        <xdr:cNvPr id="24" name="Picture 1" descr="F:\Web Page\Mazda CX-9\Projects\Stereo\Check_Mark_001.png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839575" y="409575"/>
          <a:ext cx="175432" cy="181523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219075</xdr:colOff>
      <xdr:row>3</xdr:row>
      <xdr:rowOff>9525</xdr:rowOff>
    </xdr:from>
    <xdr:to>
      <xdr:col>12</xdr:col>
      <xdr:colOff>394507</xdr:colOff>
      <xdr:row>4</xdr:row>
      <xdr:rowOff>548</xdr:rowOff>
    </xdr:to>
    <xdr:pic>
      <xdr:nvPicPr>
        <xdr:cNvPr id="25" name="Picture 1" descr="F:\Web Page\Mazda CX-9\Projects\Stereo\Check_Mark_001.png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839575" y="409575"/>
          <a:ext cx="175432" cy="181523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219075</xdr:colOff>
      <xdr:row>4</xdr:row>
      <xdr:rowOff>9525</xdr:rowOff>
    </xdr:from>
    <xdr:to>
      <xdr:col>12</xdr:col>
      <xdr:colOff>394507</xdr:colOff>
      <xdr:row>5</xdr:row>
      <xdr:rowOff>548</xdr:rowOff>
    </xdr:to>
    <xdr:pic>
      <xdr:nvPicPr>
        <xdr:cNvPr id="26" name="Picture 1" descr="F:\Web Page\Mazda CX-9\Projects\Stereo\Check_Mark_001.png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839575" y="409575"/>
          <a:ext cx="175432" cy="181523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219075</xdr:colOff>
      <xdr:row>5</xdr:row>
      <xdr:rowOff>9525</xdr:rowOff>
    </xdr:from>
    <xdr:to>
      <xdr:col>12</xdr:col>
      <xdr:colOff>394507</xdr:colOff>
      <xdr:row>6</xdr:row>
      <xdr:rowOff>548</xdr:rowOff>
    </xdr:to>
    <xdr:pic>
      <xdr:nvPicPr>
        <xdr:cNvPr id="27" name="Picture 1" descr="F:\Web Page\Mazda CX-9\Projects\Stereo\Check_Mark_001.png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839575" y="409575"/>
          <a:ext cx="175432" cy="181523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219075</xdr:colOff>
      <xdr:row>7</xdr:row>
      <xdr:rowOff>9525</xdr:rowOff>
    </xdr:from>
    <xdr:to>
      <xdr:col>12</xdr:col>
      <xdr:colOff>394507</xdr:colOff>
      <xdr:row>8</xdr:row>
      <xdr:rowOff>548</xdr:rowOff>
    </xdr:to>
    <xdr:pic>
      <xdr:nvPicPr>
        <xdr:cNvPr id="28" name="Picture 1" descr="F:\Web Page\Mazda CX-9\Projects\Stereo\Check_Mark_001.png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839575" y="409575"/>
          <a:ext cx="175432" cy="181523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219075</xdr:colOff>
      <xdr:row>9</xdr:row>
      <xdr:rowOff>9525</xdr:rowOff>
    </xdr:from>
    <xdr:to>
      <xdr:col>12</xdr:col>
      <xdr:colOff>394507</xdr:colOff>
      <xdr:row>10</xdr:row>
      <xdr:rowOff>548</xdr:rowOff>
    </xdr:to>
    <xdr:pic>
      <xdr:nvPicPr>
        <xdr:cNvPr id="29" name="Picture 1" descr="F:\Web Page\Mazda CX-9\Projects\Stereo\Check_Mark_001.png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839575" y="409575"/>
          <a:ext cx="175432" cy="181523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219075</xdr:colOff>
      <xdr:row>10</xdr:row>
      <xdr:rowOff>9525</xdr:rowOff>
    </xdr:from>
    <xdr:to>
      <xdr:col>12</xdr:col>
      <xdr:colOff>394507</xdr:colOff>
      <xdr:row>11</xdr:row>
      <xdr:rowOff>548</xdr:rowOff>
    </xdr:to>
    <xdr:pic>
      <xdr:nvPicPr>
        <xdr:cNvPr id="30" name="Picture 1" descr="F:\Web Page\Mazda CX-9\Projects\Stereo\Check_Mark_001.png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839575" y="409575"/>
          <a:ext cx="175432" cy="181523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219075</xdr:colOff>
      <xdr:row>12</xdr:row>
      <xdr:rowOff>9525</xdr:rowOff>
    </xdr:from>
    <xdr:to>
      <xdr:col>12</xdr:col>
      <xdr:colOff>394507</xdr:colOff>
      <xdr:row>13</xdr:row>
      <xdr:rowOff>548</xdr:rowOff>
    </xdr:to>
    <xdr:pic>
      <xdr:nvPicPr>
        <xdr:cNvPr id="32" name="Picture 1" descr="F:\Web Page\Mazda CX-9\Projects\Stereo\Check_Mark_001.png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229975" y="2162175"/>
          <a:ext cx="175432" cy="191048"/>
        </a:xfrm>
        <a:prstGeom prst="rect">
          <a:avLst/>
        </a:prstGeom>
        <a:noFill/>
      </xdr:spPr>
    </xdr:pic>
    <xdr:clientData/>
  </xdr:twoCellAnchor>
  <xdr:oneCellAnchor>
    <xdr:from>
      <xdr:col>13</xdr:col>
      <xdr:colOff>219075</xdr:colOff>
      <xdr:row>1</xdr:row>
      <xdr:rowOff>0</xdr:rowOff>
    </xdr:from>
    <xdr:ext cx="175432" cy="181523"/>
    <xdr:pic>
      <xdr:nvPicPr>
        <xdr:cNvPr id="19" name="Picture 1" descr="F:\Web Page\Mazda CX-9\Projects\Stereo\Check_Mark_001.png">
          <a:extLst>
            <a:ext uri="{FF2B5EF4-FFF2-40B4-BE49-F238E27FC236}">
              <a16:creationId xmlns:a16="http://schemas.microsoft.com/office/drawing/2014/main" xmlns="" id="{8E0A9A97-9BB3-4A63-BD12-A2C4199F4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449175" y="400050"/>
          <a:ext cx="175432" cy="181523"/>
        </a:xfrm>
        <a:prstGeom prst="rect">
          <a:avLst/>
        </a:prstGeom>
        <a:noFill/>
      </xdr:spPr>
    </xdr:pic>
    <xdr:clientData/>
  </xdr:oneCellAnchor>
  <xdr:oneCellAnchor>
    <xdr:from>
      <xdr:col>13</xdr:col>
      <xdr:colOff>219075</xdr:colOff>
      <xdr:row>2</xdr:row>
      <xdr:rowOff>0</xdr:rowOff>
    </xdr:from>
    <xdr:ext cx="175432" cy="181523"/>
    <xdr:pic>
      <xdr:nvPicPr>
        <xdr:cNvPr id="20" name="Picture 1" descr="F:\Web Page\Mazda CX-9\Projects\Stereo\Check_Mark_001.png">
          <a:extLst>
            <a:ext uri="{FF2B5EF4-FFF2-40B4-BE49-F238E27FC236}">
              <a16:creationId xmlns:a16="http://schemas.microsoft.com/office/drawing/2014/main" xmlns="" id="{665086F9-5825-4697-88CA-601E80C2F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449175" y="590550"/>
          <a:ext cx="175432" cy="181523"/>
        </a:xfrm>
        <a:prstGeom prst="rect">
          <a:avLst/>
        </a:prstGeom>
        <a:noFill/>
      </xdr:spPr>
    </xdr:pic>
    <xdr:clientData/>
  </xdr:oneCellAnchor>
  <xdr:oneCellAnchor>
    <xdr:from>
      <xdr:col>13</xdr:col>
      <xdr:colOff>219075</xdr:colOff>
      <xdr:row>3</xdr:row>
      <xdr:rowOff>0</xdr:rowOff>
    </xdr:from>
    <xdr:ext cx="175432" cy="181523"/>
    <xdr:pic>
      <xdr:nvPicPr>
        <xdr:cNvPr id="21" name="Picture 1" descr="F:\Web Page\Mazda CX-9\Projects\Stereo\Check_Mark_001.png">
          <a:extLst>
            <a:ext uri="{FF2B5EF4-FFF2-40B4-BE49-F238E27FC236}">
              <a16:creationId xmlns:a16="http://schemas.microsoft.com/office/drawing/2014/main" xmlns="" id="{08AA9C31-A8F0-4ECA-A7BB-C44EA150C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449175" y="781050"/>
          <a:ext cx="175432" cy="181523"/>
        </a:xfrm>
        <a:prstGeom prst="rect">
          <a:avLst/>
        </a:prstGeom>
        <a:noFill/>
      </xdr:spPr>
    </xdr:pic>
    <xdr:clientData/>
  </xdr:oneCellAnchor>
  <xdr:oneCellAnchor>
    <xdr:from>
      <xdr:col>13</xdr:col>
      <xdr:colOff>219075</xdr:colOff>
      <xdr:row>4</xdr:row>
      <xdr:rowOff>0</xdr:rowOff>
    </xdr:from>
    <xdr:ext cx="175432" cy="181523"/>
    <xdr:pic>
      <xdr:nvPicPr>
        <xdr:cNvPr id="23" name="Picture 1" descr="F:\Web Page\Mazda CX-9\Projects\Stereo\Check_Mark_001.png">
          <a:extLst>
            <a:ext uri="{FF2B5EF4-FFF2-40B4-BE49-F238E27FC236}">
              <a16:creationId xmlns:a16="http://schemas.microsoft.com/office/drawing/2014/main" xmlns="" id="{F12559CB-EBE4-4827-AC82-8B3799186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449175" y="971550"/>
          <a:ext cx="175432" cy="181523"/>
        </a:xfrm>
        <a:prstGeom prst="rect">
          <a:avLst/>
        </a:prstGeom>
        <a:noFill/>
      </xdr:spPr>
    </xdr:pic>
    <xdr:clientData/>
  </xdr:oneCellAnchor>
  <xdr:oneCellAnchor>
    <xdr:from>
      <xdr:col>13</xdr:col>
      <xdr:colOff>219075</xdr:colOff>
      <xdr:row>5</xdr:row>
      <xdr:rowOff>0</xdr:rowOff>
    </xdr:from>
    <xdr:ext cx="175432" cy="181523"/>
    <xdr:pic>
      <xdr:nvPicPr>
        <xdr:cNvPr id="31" name="Picture 1" descr="F:\Web Page\Mazda CX-9\Projects\Stereo\Check_Mark_001.png">
          <a:extLst>
            <a:ext uri="{FF2B5EF4-FFF2-40B4-BE49-F238E27FC236}">
              <a16:creationId xmlns:a16="http://schemas.microsoft.com/office/drawing/2014/main" xmlns="" id="{95747CBD-D2EA-4284-9729-BC65E2D89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449175" y="1162050"/>
          <a:ext cx="175432" cy="181523"/>
        </a:xfrm>
        <a:prstGeom prst="rect">
          <a:avLst/>
        </a:prstGeom>
        <a:noFill/>
      </xdr:spPr>
    </xdr:pic>
    <xdr:clientData/>
  </xdr:oneCellAnchor>
  <xdr:oneCellAnchor>
    <xdr:from>
      <xdr:col>13</xdr:col>
      <xdr:colOff>219075</xdr:colOff>
      <xdr:row>7</xdr:row>
      <xdr:rowOff>0</xdr:rowOff>
    </xdr:from>
    <xdr:ext cx="175432" cy="181523"/>
    <xdr:pic>
      <xdr:nvPicPr>
        <xdr:cNvPr id="33" name="Picture 1" descr="F:\Web Page\Mazda CX-9\Projects\Stereo\Check_Mark_001.png">
          <a:extLst>
            <a:ext uri="{FF2B5EF4-FFF2-40B4-BE49-F238E27FC236}">
              <a16:creationId xmlns:a16="http://schemas.microsoft.com/office/drawing/2014/main" xmlns="" id="{397550E0-5B65-4141-93DC-DB5909CFE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449175" y="1457325"/>
          <a:ext cx="175432" cy="181523"/>
        </a:xfrm>
        <a:prstGeom prst="rect">
          <a:avLst/>
        </a:prstGeom>
        <a:noFill/>
      </xdr:spPr>
    </xdr:pic>
    <xdr:clientData/>
  </xdr:oneCellAnchor>
  <xdr:oneCellAnchor>
    <xdr:from>
      <xdr:col>13</xdr:col>
      <xdr:colOff>219075</xdr:colOff>
      <xdr:row>9</xdr:row>
      <xdr:rowOff>0</xdr:rowOff>
    </xdr:from>
    <xdr:ext cx="175432" cy="181523"/>
    <xdr:pic>
      <xdr:nvPicPr>
        <xdr:cNvPr id="34" name="Picture 1" descr="F:\Web Page\Mazda CX-9\Projects\Stereo\Check_Mark_001.png">
          <a:extLst>
            <a:ext uri="{FF2B5EF4-FFF2-40B4-BE49-F238E27FC236}">
              <a16:creationId xmlns:a16="http://schemas.microsoft.com/office/drawing/2014/main" xmlns="" id="{C1F2BD4C-6A75-49C7-813A-E9388AF0A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449175" y="1752600"/>
          <a:ext cx="175432" cy="181523"/>
        </a:xfrm>
        <a:prstGeom prst="rect">
          <a:avLst/>
        </a:prstGeom>
        <a:noFill/>
      </xdr:spPr>
    </xdr:pic>
    <xdr:clientData/>
  </xdr:oneCellAnchor>
  <xdr:oneCellAnchor>
    <xdr:from>
      <xdr:col>13</xdr:col>
      <xdr:colOff>219075</xdr:colOff>
      <xdr:row>10</xdr:row>
      <xdr:rowOff>0</xdr:rowOff>
    </xdr:from>
    <xdr:ext cx="175432" cy="181523"/>
    <xdr:pic>
      <xdr:nvPicPr>
        <xdr:cNvPr id="35" name="Picture 1" descr="F:\Web Page\Mazda CX-9\Projects\Stereo\Check_Mark_001.png">
          <a:extLst>
            <a:ext uri="{FF2B5EF4-FFF2-40B4-BE49-F238E27FC236}">
              <a16:creationId xmlns:a16="http://schemas.microsoft.com/office/drawing/2014/main" xmlns="" id="{8CD13D94-5CC8-474F-87EB-F3FBDFF21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449175" y="1943100"/>
          <a:ext cx="175432" cy="181523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workbookViewId="0">
      <selection activeCell="H19" sqref="H19"/>
    </sheetView>
  </sheetViews>
  <sheetFormatPr defaultRowHeight="15"/>
  <cols>
    <col min="1" max="1" width="10.7109375" style="1" customWidth="1"/>
    <col min="2" max="2" width="32.85546875" style="2" bestFit="1" customWidth="1"/>
    <col min="3" max="3" width="11.5703125" style="1" bestFit="1" customWidth="1"/>
    <col min="4" max="4" width="22.5703125" style="1" customWidth="1"/>
    <col min="5" max="5" width="15.7109375" style="1" bestFit="1" customWidth="1"/>
    <col min="6" max="6" width="12.7109375" style="1" customWidth="1"/>
    <col min="7" max="7" width="10.5703125" style="3" bestFit="1" customWidth="1"/>
    <col min="8" max="10" width="9.140625" style="3"/>
    <col min="11" max="11" width="13.85546875" style="3" bestFit="1" customWidth="1"/>
    <col min="12" max="12" width="15.7109375" style="1" bestFit="1" customWidth="1"/>
    <col min="13" max="13" width="9.140625" style="1" customWidth="1"/>
    <col min="14" max="15" width="9.28515625" style="1" bestFit="1" customWidth="1"/>
    <col min="16" max="16384" width="9.140625" style="1"/>
  </cols>
  <sheetData>
    <row r="1" spans="1:15" ht="31.5" thickTop="1" thickBot="1">
      <c r="A1" s="38">
        <v>44696</v>
      </c>
      <c r="B1" s="31" t="s">
        <v>16</v>
      </c>
      <c r="C1" s="32" t="s">
        <v>14</v>
      </c>
      <c r="D1" s="32" t="s">
        <v>15</v>
      </c>
      <c r="E1" s="33" t="s">
        <v>37</v>
      </c>
      <c r="F1" s="32" t="s">
        <v>36</v>
      </c>
      <c r="G1" s="34" t="s">
        <v>17</v>
      </c>
      <c r="H1" s="35" t="s">
        <v>18</v>
      </c>
      <c r="I1" s="35" t="s">
        <v>19</v>
      </c>
      <c r="J1" s="35" t="s">
        <v>25</v>
      </c>
      <c r="K1" s="36" t="s">
        <v>38</v>
      </c>
      <c r="L1" s="37" t="s">
        <v>20</v>
      </c>
      <c r="M1" s="42" t="s">
        <v>41</v>
      </c>
      <c r="N1" s="50" t="s">
        <v>40</v>
      </c>
      <c r="O1" s="47" t="s">
        <v>42</v>
      </c>
    </row>
    <row r="2" spans="1:15" s="30" customFormat="1">
      <c r="B2" s="19" t="s">
        <v>26</v>
      </c>
      <c r="C2" s="20" t="s">
        <v>8</v>
      </c>
      <c r="D2" s="20" t="s">
        <v>0</v>
      </c>
      <c r="E2" s="21" t="s">
        <v>21</v>
      </c>
      <c r="F2" s="105">
        <v>44610</v>
      </c>
      <c r="G2" s="22">
        <v>653</v>
      </c>
      <c r="H2" s="59"/>
      <c r="I2" s="61"/>
      <c r="J2" s="80">
        <v>1.1000000000000001</v>
      </c>
      <c r="K2" s="23">
        <f>SUM(G2:J2)</f>
        <v>654.1</v>
      </c>
      <c r="L2" s="101">
        <f>SUM(K2:K6)</f>
        <v>923.76</v>
      </c>
      <c r="M2" s="40"/>
      <c r="N2" s="51"/>
      <c r="O2" s="41"/>
    </row>
    <row r="3" spans="1:15">
      <c r="B3" s="5" t="s">
        <v>27</v>
      </c>
      <c r="C3" s="4" t="s">
        <v>9</v>
      </c>
      <c r="D3" s="4" t="s">
        <v>1</v>
      </c>
      <c r="E3" s="15" t="s">
        <v>21</v>
      </c>
      <c r="F3" s="106"/>
      <c r="G3" s="17">
        <v>31.89</v>
      </c>
      <c r="H3" s="60"/>
      <c r="I3" s="62"/>
      <c r="J3" s="81"/>
      <c r="K3" s="12">
        <f t="shared" ref="K3:K6" si="0">SUM(G3:J3)</f>
        <v>31.89</v>
      </c>
      <c r="L3" s="102"/>
      <c r="M3" s="40"/>
      <c r="N3" s="52"/>
      <c r="O3" s="48"/>
    </row>
    <row r="4" spans="1:15">
      <c r="B4" s="71" t="s">
        <v>28</v>
      </c>
      <c r="C4" s="72" t="s">
        <v>10</v>
      </c>
      <c r="D4" s="72" t="s">
        <v>6</v>
      </c>
      <c r="E4" s="73" t="s">
        <v>21</v>
      </c>
      <c r="F4" s="106"/>
      <c r="G4" s="74">
        <v>101.6</v>
      </c>
      <c r="H4" s="75">
        <v>43.94</v>
      </c>
      <c r="I4" s="76">
        <v>0</v>
      </c>
      <c r="J4" s="76"/>
      <c r="K4" s="70">
        <f t="shared" si="0"/>
        <v>145.54</v>
      </c>
      <c r="L4" s="102"/>
      <c r="M4" s="77"/>
      <c r="N4" s="78"/>
      <c r="O4" s="79"/>
    </row>
    <row r="5" spans="1:15">
      <c r="B5" s="71" t="s">
        <v>29</v>
      </c>
      <c r="C5" s="72" t="s">
        <v>10</v>
      </c>
      <c r="D5" s="72" t="s">
        <v>3</v>
      </c>
      <c r="E5" s="73" t="s">
        <v>21</v>
      </c>
      <c r="F5" s="106"/>
      <c r="G5" s="74">
        <v>67.849999999999994</v>
      </c>
      <c r="H5" s="75"/>
      <c r="I5" s="76"/>
      <c r="J5" s="76"/>
      <c r="K5" s="70">
        <f t="shared" si="0"/>
        <v>67.849999999999994</v>
      </c>
      <c r="L5" s="102"/>
      <c r="M5" s="77"/>
      <c r="N5" s="78"/>
      <c r="O5" s="79"/>
    </row>
    <row r="6" spans="1:15" ht="15.75" thickBot="1">
      <c r="B6" s="9" t="s">
        <v>30</v>
      </c>
      <c r="C6" s="10" t="s">
        <v>10</v>
      </c>
      <c r="D6" s="10" t="s">
        <v>2</v>
      </c>
      <c r="E6" s="16" t="s">
        <v>21</v>
      </c>
      <c r="F6" s="104"/>
      <c r="G6" s="18">
        <v>24.38</v>
      </c>
      <c r="H6" s="60"/>
      <c r="I6" s="63"/>
      <c r="J6" s="82"/>
      <c r="K6" s="13">
        <f t="shared" si="0"/>
        <v>24.38</v>
      </c>
      <c r="L6" s="102"/>
      <c r="M6" s="43"/>
      <c r="N6" s="53"/>
      <c r="O6" s="49"/>
    </row>
    <row r="7" spans="1:15" ht="8.1" customHeight="1" thickBot="1">
      <c r="B7" s="98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</row>
    <row r="8" spans="1:15" ht="15.75" thickBot="1">
      <c r="B8" s="24" t="s">
        <v>31</v>
      </c>
      <c r="C8" s="25" t="s">
        <v>12</v>
      </c>
      <c r="D8" s="25" t="s">
        <v>5</v>
      </c>
      <c r="E8" s="26" t="s">
        <v>22</v>
      </c>
      <c r="F8" s="44">
        <v>44615</v>
      </c>
      <c r="G8" s="27">
        <v>115</v>
      </c>
      <c r="H8" s="28">
        <f>SUM(G8*0.05)</f>
        <v>5.75</v>
      </c>
      <c r="I8" s="28">
        <f>SUM(G8*0.07)</f>
        <v>8.0500000000000007</v>
      </c>
      <c r="J8" s="28" t="s">
        <v>43</v>
      </c>
      <c r="K8" s="29">
        <f>SUM(G8:J8)</f>
        <v>128.80000000000001</v>
      </c>
      <c r="L8" s="87">
        <f>SUM(G8:J8)</f>
        <v>128.80000000000001</v>
      </c>
      <c r="M8" s="43"/>
      <c r="N8" s="56"/>
      <c r="O8" s="54"/>
    </row>
    <row r="9" spans="1:15" ht="8.1" customHeight="1" thickBot="1">
      <c r="B9" s="98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100"/>
    </row>
    <row r="10" spans="1:15" ht="15" customHeight="1">
      <c r="B10" s="6" t="s">
        <v>32</v>
      </c>
      <c r="C10" s="7" t="s">
        <v>7</v>
      </c>
      <c r="D10" s="7" t="s">
        <v>7</v>
      </c>
      <c r="E10" s="14" t="s">
        <v>23</v>
      </c>
      <c r="F10" s="103">
        <v>44663</v>
      </c>
      <c r="G10" s="109">
        <v>170</v>
      </c>
      <c r="H10" s="8">
        <v>0</v>
      </c>
      <c r="I10" s="8">
        <v>0</v>
      </c>
      <c r="J10" s="8">
        <v>0</v>
      </c>
      <c r="K10" s="108">
        <f t="shared" ref="K10:K13" si="1">SUM(G10:J10)</f>
        <v>170</v>
      </c>
      <c r="L10" s="107">
        <f>SUM(G10:J10)</f>
        <v>170</v>
      </c>
      <c r="M10" s="40"/>
      <c r="N10" s="51"/>
      <c r="O10" s="41"/>
    </row>
    <row r="11" spans="1:15" ht="15.75" thickBot="1">
      <c r="B11" s="9" t="s">
        <v>33</v>
      </c>
      <c r="C11" s="10" t="s">
        <v>13</v>
      </c>
      <c r="D11" s="10" t="s">
        <v>7</v>
      </c>
      <c r="E11" s="16" t="s">
        <v>23</v>
      </c>
      <c r="F11" s="104"/>
      <c r="G11" s="109"/>
      <c r="H11" s="11">
        <v>0</v>
      </c>
      <c r="I11" s="11">
        <v>0</v>
      </c>
      <c r="J11" s="11">
        <v>0</v>
      </c>
      <c r="K11" s="108"/>
      <c r="L11" s="107"/>
      <c r="M11" s="43"/>
      <c r="N11" s="57"/>
      <c r="O11" s="49"/>
    </row>
    <row r="12" spans="1:15" ht="8.1" customHeight="1" thickBot="1">
      <c r="B12" s="98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100"/>
    </row>
    <row r="13" spans="1:15" ht="15.75" thickBot="1">
      <c r="B13" s="24" t="s">
        <v>34</v>
      </c>
      <c r="C13" s="25" t="s">
        <v>11</v>
      </c>
      <c r="D13" s="25" t="s">
        <v>4</v>
      </c>
      <c r="E13" s="26" t="s">
        <v>24</v>
      </c>
      <c r="F13" s="44">
        <v>44664</v>
      </c>
      <c r="G13" s="46">
        <v>159.99</v>
      </c>
      <c r="H13" s="28">
        <f>SUM(G13*0.05)</f>
        <v>7.9995000000000012</v>
      </c>
      <c r="I13" s="28">
        <f>SUM(G13*0.07)</f>
        <v>11.199300000000001</v>
      </c>
      <c r="J13" s="28" t="s">
        <v>43</v>
      </c>
      <c r="K13" s="29">
        <f t="shared" si="1"/>
        <v>179.18880000000001</v>
      </c>
      <c r="L13" s="87">
        <f t="shared" ref="L13:L19" si="2">SUM(G13:J13)</f>
        <v>179.18880000000001</v>
      </c>
      <c r="M13" s="40"/>
      <c r="N13" s="56" t="s">
        <v>39</v>
      </c>
      <c r="O13" s="54" t="s">
        <v>39</v>
      </c>
    </row>
    <row r="14" spans="1:15" ht="8.1" customHeight="1" thickBot="1">
      <c r="B14" s="98" t="s">
        <v>39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100"/>
    </row>
    <row r="15" spans="1:15" ht="15.75" thickBot="1">
      <c r="B15" s="24" t="s">
        <v>35</v>
      </c>
      <c r="C15" s="25" t="s">
        <v>7</v>
      </c>
      <c r="D15" s="25" t="s">
        <v>7</v>
      </c>
      <c r="E15" s="26" t="s">
        <v>23</v>
      </c>
      <c r="F15" s="44">
        <v>44680</v>
      </c>
      <c r="G15" s="27">
        <v>200</v>
      </c>
      <c r="H15" s="28">
        <v>0</v>
      </c>
      <c r="I15" s="28">
        <v>0</v>
      </c>
      <c r="J15" s="28">
        <v>0</v>
      </c>
      <c r="K15" s="29">
        <f>SUM(G15:J15)</f>
        <v>200</v>
      </c>
      <c r="L15" s="87">
        <f t="shared" ref="L15" si="3">SUM(G15:J15)</f>
        <v>200</v>
      </c>
      <c r="M15" s="45" t="s">
        <v>39</v>
      </c>
      <c r="N15" s="56" t="s">
        <v>39</v>
      </c>
      <c r="O15" s="54" t="s">
        <v>39</v>
      </c>
    </row>
    <row r="16" spans="1:15" ht="8.1" customHeight="1" thickBot="1">
      <c r="B16" s="98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100"/>
    </row>
    <row r="17" spans="2:15">
      <c r="B17" s="19" t="s">
        <v>46</v>
      </c>
      <c r="C17" s="20" t="s">
        <v>10</v>
      </c>
      <c r="D17" s="20" t="s">
        <v>47</v>
      </c>
      <c r="E17" s="21" t="s">
        <v>21</v>
      </c>
      <c r="F17" s="90">
        <v>44684</v>
      </c>
      <c r="G17" s="22">
        <v>13.36</v>
      </c>
      <c r="H17" s="91">
        <f>SUM(G17*0.05)</f>
        <v>0.66800000000000004</v>
      </c>
      <c r="I17" s="91">
        <v>0</v>
      </c>
      <c r="J17" s="91">
        <v>0</v>
      </c>
      <c r="K17" s="23">
        <f>SUM(G17:J17)</f>
        <v>14.027999999999999</v>
      </c>
      <c r="L17" s="92">
        <f t="shared" ref="L17" si="4">SUM(G17:J17)</f>
        <v>14.027999999999999</v>
      </c>
      <c r="M17" s="93"/>
      <c r="N17" s="94"/>
      <c r="O17" s="95"/>
    </row>
    <row r="18" spans="2:15">
      <c r="B18" s="5" t="s">
        <v>48</v>
      </c>
      <c r="C18" s="4" t="s">
        <v>49</v>
      </c>
      <c r="D18" s="4" t="s">
        <v>50</v>
      </c>
      <c r="E18" s="15" t="s">
        <v>51</v>
      </c>
      <c r="F18" s="110">
        <v>44690</v>
      </c>
      <c r="G18" s="17">
        <v>8.6199999999999992</v>
      </c>
      <c r="H18" s="111">
        <f>SUM(G18*0.05)</f>
        <v>0.43099999999999999</v>
      </c>
      <c r="I18" s="111">
        <f>SUM(H18*0.07)</f>
        <v>3.0170000000000002E-2</v>
      </c>
      <c r="J18" s="111">
        <v>0</v>
      </c>
      <c r="K18" s="12">
        <f>SUM(G18:J18)</f>
        <v>9.0811699999999984</v>
      </c>
      <c r="L18" s="112">
        <f t="shared" ref="L18" si="5">SUM(G18:J18)</f>
        <v>9.0811699999999984</v>
      </c>
      <c r="M18" s="113"/>
      <c r="N18" s="52"/>
      <c r="O18" s="48"/>
    </row>
    <row r="19" spans="2:15" ht="15.75" thickBot="1">
      <c r="B19" s="24" t="s">
        <v>52</v>
      </c>
      <c r="C19" s="25"/>
      <c r="D19" s="25"/>
      <c r="E19" s="26" t="s">
        <v>53</v>
      </c>
      <c r="F19" s="44">
        <v>44695</v>
      </c>
      <c r="G19" s="27">
        <v>24.99</v>
      </c>
      <c r="H19" s="28">
        <f>SUM(G19*0.05)</f>
        <v>1.2495000000000001</v>
      </c>
      <c r="I19" s="28">
        <f>SUM(H19*0.07)</f>
        <v>8.7465000000000015E-2</v>
      </c>
      <c r="J19" s="28">
        <v>0</v>
      </c>
      <c r="K19" s="29">
        <f>SUM(G19:J19)</f>
        <v>26.326965000000001</v>
      </c>
      <c r="L19" s="87">
        <f t="shared" si="2"/>
        <v>26.326965000000001</v>
      </c>
      <c r="M19" s="45"/>
      <c r="N19" s="56"/>
      <c r="O19" s="54"/>
    </row>
    <row r="20" spans="2:15" ht="8.1" customHeight="1" thickBot="1">
      <c r="B20" s="98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100"/>
    </row>
    <row r="21" spans="2:15" ht="15" customHeight="1" thickTop="1" thickBot="1">
      <c r="B21" s="64"/>
      <c r="C21" s="65"/>
      <c r="D21" s="65"/>
      <c r="E21" s="66"/>
      <c r="F21" s="66"/>
      <c r="G21" s="67">
        <f>SUM(G2,G3,G4,G5,G6,G8,G10,G13,G19)</f>
        <v>1348.7</v>
      </c>
      <c r="H21" s="68">
        <f>SUM(H4,H8,H10,H11,H13,H19)</f>
        <v>58.938999999999993</v>
      </c>
      <c r="I21" s="68">
        <f>SUM(I8,I10,I11,I13,I19)</f>
        <v>19.336765000000003</v>
      </c>
      <c r="J21" s="68">
        <v>1.1000000000000001</v>
      </c>
      <c r="K21" s="69">
        <f>SUM(K2:K6,K8,K10,K13,K15,K17,K19)</f>
        <v>1642.1037649999998</v>
      </c>
      <c r="L21" s="86">
        <f>SUM(L2:L20)</f>
        <v>1651.1849349999998</v>
      </c>
      <c r="M21" s="39"/>
      <c r="N21" s="58"/>
      <c r="O21" s="55"/>
    </row>
    <row r="22" spans="2:15" ht="15.75" thickTop="1"/>
    <row r="23" spans="2:15" ht="15.75" thickBot="1"/>
    <row r="24" spans="2:15" ht="21.75" thickBot="1">
      <c r="J24" s="84" t="s">
        <v>44</v>
      </c>
      <c r="K24" s="85">
        <f>SUM(G4,G5)*1.12</f>
        <v>189.78399999999999</v>
      </c>
      <c r="L24" s="88">
        <f>SUM(L21-K24)</f>
        <v>1461.4009349999997</v>
      </c>
    </row>
    <row r="25" spans="2:15" ht="15.75" thickBot="1">
      <c r="J25" s="96" t="s">
        <v>45</v>
      </c>
      <c r="K25" s="97"/>
      <c r="L25" s="89">
        <f>SUM(L24-L8)</f>
        <v>1332.6009349999997</v>
      </c>
    </row>
    <row r="27" spans="2:15">
      <c r="E27" s="83"/>
    </row>
  </sheetData>
  <mergeCells count="13">
    <mergeCell ref="J25:K25"/>
    <mergeCell ref="B14:O14"/>
    <mergeCell ref="B20:O20"/>
    <mergeCell ref="L2:L6"/>
    <mergeCell ref="B7:O7"/>
    <mergeCell ref="B9:O9"/>
    <mergeCell ref="B12:O12"/>
    <mergeCell ref="F10:F11"/>
    <mergeCell ref="F2:F6"/>
    <mergeCell ref="L10:L11"/>
    <mergeCell ref="K10:K11"/>
    <mergeCell ref="G10:G11"/>
    <mergeCell ref="B16:O16"/>
  </mergeCell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2022-05-16T02:53:13Z</dcterms:modified>
</cp:coreProperties>
</file>